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c.quintavalle\Desktop\LAVORO CON LUCA-CATA\LIA SERVIZI BERGAMO\"/>
    </mc:Choice>
  </mc:AlternateContent>
  <xr:revisionPtr revIDLastSave="0" documentId="8_{12056952-A8D1-42D1-8096-90A449D8B093}" xr6:coauthVersionLast="47" xr6:coauthVersionMax="47" xr10:uidLastSave="{00000000-0000-0000-0000-000000000000}"/>
  <bookViews>
    <workbookView xWindow="735" yWindow="735" windowWidth="21600" windowHeight="11385" activeTab="1" xr2:uid="{00000000-000D-0000-FFFF-FFFF00000000}"/>
  </bookViews>
  <sheets>
    <sheet name="Regolamento Aziendale" sheetId="1" r:id="rId1"/>
    <sheet name="Contratto Collettiv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wjbKKL6j2zRWt9LtEHDW5Il+K0A=="/>
    </ext>
  </extLst>
</workbook>
</file>

<file path=xl/calcChain.xml><?xml version="1.0" encoding="utf-8"?>
<calcChain xmlns="http://schemas.openxmlformats.org/spreadsheetml/2006/main">
  <c r="C25" i="2" l="1"/>
  <c r="C19" i="2"/>
  <c r="B15" i="2"/>
  <c r="C15" i="2" s="1"/>
  <c r="E11" i="2"/>
  <c r="C11" i="2"/>
  <c r="C24" i="1"/>
  <c r="C19" i="1"/>
  <c r="C20" i="1" s="1"/>
  <c r="C22" i="1" s="1"/>
  <c r="C18" i="1"/>
  <c r="B14" i="1"/>
  <c r="E10" i="1"/>
  <c r="C10" i="1"/>
  <c r="D28" i="1" l="1"/>
  <c r="D30" i="1" s="1"/>
  <c r="C20" i="2"/>
  <c r="D29" i="2"/>
  <c r="D31" i="2" s="1"/>
  <c r="E15" i="2"/>
  <c r="C14" i="1"/>
  <c r="E14" i="1"/>
  <c r="B28" i="1"/>
  <c r="B30" i="1" s="1"/>
  <c r="C21" i="1"/>
  <c r="B33" i="1" l="1"/>
  <c r="C22" i="2"/>
  <c r="C21" i="2"/>
  <c r="C23" i="2" l="1"/>
  <c r="B29" i="2"/>
  <c r="B31" i="2" s="1"/>
  <c r="B34" i="2" s="1"/>
</calcChain>
</file>

<file path=xl/sharedStrings.xml><?xml version="1.0" encoding="utf-8"?>
<sst xmlns="http://schemas.openxmlformats.org/spreadsheetml/2006/main" count="80" uniqueCount="54">
  <si>
    <t>NOME AZIENDA</t>
  </si>
  <si>
    <t>PERIODO CREDITI WELFARE ____ - ____</t>
  </si>
  <si>
    <t>Retribuzione In Busta Paga</t>
  </si>
  <si>
    <t>Credito al dipendente</t>
  </si>
  <si>
    <t>Costo Azienda</t>
  </si>
  <si>
    <t>Retribuzione dipendente</t>
  </si>
  <si>
    <t>Contributi
carico
Azienda</t>
  </si>
  <si>
    <t>Inps + Irpef
Dipendente</t>
  </si>
  <si>
    <t>Credito in Welfare</t>
  </si>
  <si>
    <t>Credito al Dipendente</t>
  </si>
  <si>
    <t>Credito Welfare</t>
  </si>
  <si>
    <t>Costi Piattaforma</t>
  </si>
  <si>
    <t>Costo Start up</t>
  </si>
  <si>
    <t>Costo portale/ dip</t>
  </si>
  <si>
    <t>Costo Portale Gestione</t>
  </si>
  <si>
    <t>Costo Portale Gestione/dip</t>
  </si>
  <si>
    <t>Totale Portale</t>
  </si>
  <si>
    <t>Totale Portale/dip</t>
  </si>
  <si>
    <t>Costo Welfare DAY</t>
  </si>
  <si>
    <t>CostoWalfare day/ dip</t>
  </si>
  <si>
    <t>Risultato Welfare</t>
  </si>
  <si>
    <t>Aumento Credito per dip.te</t>
  </si>
  <si>
    <t>Aumento credito Tot dip.ti</t>
  </si>
  <si>
    <t>Risparmio Cuneo Fiscale</t>
  </si>
  <si>
    <t>PERIODO PREMIO WELFARE ____ - ____</t>
  </si>
  <si>
    <t>Numero dipendenti</t>
  </si>
  <si>
    <t>Maggiorazione conversione</t>
  </si>
  <si>
    <t>Premio Contratto II Livello</t>
  </si>
  <si>
    <t>Premio al dipendente</t>
  </si>
  <si>
    <t>Conversione Premio in Welfare</t>
  </si>
  <si>
    <t>Premio al Dipendente</t>
  </si>
  <si>
    <t xml:space="preserve">Welfare Premio </t>
  </si>
  <si>
    <t>Costo Start Up</t>
  </si>
  <si>
    <t>Aumento Premio per dip.te</t>
  </si>
  <si>
    <t>Aumento premio Tot dip.ti</t>
  </si>
  <si>
    <t>Numero Dipendenti</t>
  </si>
  <si>
    <t>*Note per la compilazione</t>
  </si>
  <si>
    <t>1) Inserire il numero di dipendenti beneficiari del piano</t>
  </si>
  <si>
    <t>3) Visualizzare il Risparmio Fiscale stimato</t>
  </si>
  <si>
    <t>2) Inserire il credito medio a beneficiario nel riquadro evidenziato "Credito al dipendente"</t>
  </si>
  <si>
    <t>Risparmio Azienda per dip.te</t>
  </si>
  <si>
    <r>
      <rPr>
        <b/>
        <sz val="11"/>
        <color theme="1"/>
        <rFont val="Calibri"/>
        <family val="2"/>
      </rPr>
      <t>Risparmio Azienda per dipendente</t>
    </r>
    <r>
      <rPr>
        <sz val="11"/>
        <color theme="1"/>
        <rFont val="Calibri"/>
      </rPr>
      <t>: Costo azienda - Credito al dipendente - Costo portale per dipendente</t>
    </r>
  </si>
  <si>
    <r>
      <rPr>
        <b/>
        <sz val="11"/>
        <color theme="1"/>
        <rFont val="Calibri"/>
        <family val="2"/>
      </rPr>
      <t>Costo Portale Gestione</t>
    </r>
    <r>
      <rPr>
        <sz val="11"/>
        <color theme="1"/>
        <rFont val="Calibri"/>
      </rPr>
      <t>: 5% del Totale credito erogato</t>
    </r>
  </si>
  <si>
    <r>
      <rPr>
        <b/>
        <sz val="11"/>
        <color theme="1"/>
        <rFont val="Calibri"/>
        <family val="2"/>
      </rPr>
      <t>Risparmio Azienda per dipendente:</t>
    </r>
    <r>
      <rPr>
        <sz val="11"/>
        <color theme="1"/>
        <rFont val="Calibri"/>
      </rPr>
      <t xml:space="preserve"> Costo azienda - Credito al dipendente - Costo portale/dipendente</t>
    </r>
  </si>
  <si>
    <t xml:space="preserve">Risparmio Tot azienda </t>
  </si>
  <si>
    <r>
      <rPr>
        <b/>
        <sz val="11"/>
        <color theme="1"/>
        <rFont val="Calibri"/>
        <family val="2"/>
      </rPr>
      <t>Aumento credito per Dip.te</t>
    </r>
    <r>
      <rPr>
        <sz val="11"/>
        <color theme="1"/>
        <rFont val="Calibri"/>
      </rPr>
      <t>: differenza tra Credito Welfare e Credito per dipendente</t>
    </r>
  </si>
  <si>
    <r>
      <rPr>
        <b/>
        <sz val="11"/>
        <color theme="1"/>
        <rFont val="Calibri"/>
        <family val="2"/>
      </rPr>
      <t>Aumento credito Tot Dip.ti</t>
    </r>
    <r>
      <rPr>
        <sz val="11"/>
        <color theme="1"/>
        <rFont val="Calibri"/>
      </rPr>
      <t>: aumento credito per dipendente moltiplicato per Numero dipendenti</t>
    </r>
  </si>
  <si>
    <r>
      <rPr>
        <b/>
        <sz val="11"/>
        <color theme="1"/>
        <rFont val="Calibri"/>
        <family val="2"/>
      </rPr>
      <t>Aumento Premio per dip.te</t>
    </r>
    <r>
      <rPr>
        <sz val="11"/>
        <color theme="1"/>
        <rFont val="Calibri"/>
        <family val="2"/>
      </rPr>
      <t>: differenza tra Credito Welfare e Credito per dipendente</t>
    </r>
  </si>
  <si>
    <r>
      <rPr>
        <b/>
        <sz val="11"/>
        <color theme="1"/>
        <rFont val="Calibri"/>
        <family val="2"/>
      </rPr>
      <t>Aumento credito Tot Dip.ti</t>
    </r>
    <r>
      <rPr>
        <sz val="11"/>
        <color theme="1"/>
        <rFont val="Calibri"/>
      </rPr>
      <t>: aumento premio per dip.te moltiplicato per Numero dipendenti</t>
    </r>
  </si>
  <si>
    <t>2) Inserire l'eventuale maggiorazione stabilita dall'azienda nel contratto collettivo</t>
  </si>
  <si>
    <t>2) Inserire il premio medio a beneficiario nel riquadro evidenziato "Premio al dipendente"</t>
  </si>
  <si>
    <t>LEGENDA</t>
  </si>
  <si>
    <r>
      <rPr>
        <b/>
        <sz val="11"/>
        <color theme="1"/>
        <rFont val="Calibri"/>
        <family val="2"/>
      </rPr>
      <t xml:space="preserve">Costo Start up: </t>
    </r>
    <r>
      <rPr>
        <sz val="11"/>
        <color theme="1"/>
        <rFont val="Calibri"/>
        <family val="2"/>
      </rPr>
      <t>da decidere insieme all'ufficio commerciale Welfaebit</t>
    </r>
  </si>
  <si>
    <r>
      <rPr>
        <b/>
        <sz val="11"/>
        <color theme="1"/>
        <rFont val="Calibri"/>
        <family val="2"/>
      </rPr>
      <t>Risparmio Tot azienda</t>
    </r>
    <r>
      <rPr>
        <sz val="11"/>
        <color theme="1"/>
        <rFont val="Calibri"/>
        <family val="2"/>
      </rPr>
      <t>: risparmio totale azienda considerando il numero dipendenti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</si>
</sst>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;\-&quot;€&quot;\ #,##0.00"/>
  </numFmts>
  <fonts count="2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8"/>
      <color rgb="FFFF0000"/>
      <name val="Calibri"/>
    </font>
    <font>
      <b/>
      <sz val="11"/>
      <color rgb="FFFF0000"/>
      <name val="Calibri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9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i/>
      <sz val="12"/>
      <color theme="1"/>
      <name val="Calibri"/>
      <family val="2"/>
    </font>
    <font>
      <b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ECECEC"/>
      </patternFill>
    </fill>
    <fill>
      <patternFill patternType="solid">
        <fgColor theme="0"/>
        <bgColor rgb="FF8EAADB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A8D08D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7" tint="0.59999389629810485"/>
        <bgColor theme="0"/>
      </patternFill>
    </fill>
    <fill>
      <patternFill patternType="solid">
        <fgColor rgb="FFFFFF00"/>
        <bgColor theme="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/>
    <xf numFmtId="0" fontId="1" fillId="2" borderId="11" xfId="0" applyFont="1" applyFill="1" applyBorder="1"/>
    <xf numFmtId="0" fontId="1" fillId="2" borderId="15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9" fontId="2" fillId="2" borderId="1" xfId="0" applyNumberFormat="1" applyFont="1" applyFill="1" applyBorder="1"/>
    <xf numFmtId="0" fontId="7" fillId="2" borderId="1" xfId="0" applyFont="1" applyFill="1" applyBorder="1"/>
    <xf numFmtId="0" fontId="7" fillId="2" borderId="25" xfId="0" applyFont="1" applyFill="1" applyBorder="1"/>
    <xf numFmtId="0" fontId="7" fillId="2" borderId="26" xfId="0" applyFont="1" applyFill="1" applyBorder="1"/>
    <xf numFmtId="0" fontId="12" fillId="2" borderId="1" xfId="0" applyFont="1" applyFill="1" applyBorder="1"/>
    <xf numFmtId="10" fontId="12" fillId="2" borderId="35" xfId="0" applyNumberFormat="1" applyFont="1" applyFill="1" applyBorder="1" applyAlignment="1">
      <alignment horizontal="center" vertical="center"/>
    </xf>
    <xf numFmtId="10" fontId="16" fillId="2" borderId="36" xfId="0" applyNumberFormat="1" applyFont="1" applyFill="1" applyBorder="1" applyAlignment="1">
      <alignment horizontal="center" wrapText="1"/>
    </xf>
    <xf numFmtId="0" fontId="16" fillId="2" borderId="37" xfId="0" applyFont="1" applyFill="1" applyBorder="1" applyAlignment="1">
      <alignment wrapText="1"/>
    </xf>
    <xf numFmtId="0" fontId="12" fillId="2" borderId="25" xfId="0" applyFont="1" applyFill="1" applyBorder="1"/>
    <xf numFmtId="0" fontId="12" fillId="2" borderId="26" xfId="0" applyFont="1" applyFill="1" applyBorder="1"/>
    <xf numFmtId="0" fontId="0" fillId="4" borderId="0" xfId="0" applyFill="1"/>
    <xf numFmtId="0" fontId="12" fillId="2" borderId="19" xfId="0" applyFont="1" applyFill="1" applyBorder="1"/>
    <xf numFmtId="165" fontId="12" fillId="2" borderId="24" xfId="0" applyNumberFormat="1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 vertical="center"/>
    </xf>
    <xf numFmtId="164" fontId="12" fillId="2" borderId="24" xfId="0" applyNumberFormat="1" applyFont="1" applyFill="1" applyBorder="1" applyAlignment="1">
      <alignment horizontal="center" vertical="center"/>
    </xf>
    <xf numFmtId="0" fontId="7" fillId="4" borderId="19" xfId="0" applyFont="1" applyFill="1" applyBorder="1"/>
    <xf numFmtId="10" fontId="7" fillId="4" borderId="21" xfId="0" applyNumberFormat="1" applyFont="1" applyFill="1" applyBorder="1" applyAlignment="1">
      <alignment horizontal="center" vertical="center"/>
    </xf>
    <xf numFmtId="10" fontId="10" fillId="4" borderId="22" xfId="0" applyNumberFormat="1" applyFont="1" applyFill="1" applyBorder="1" applyAlignment="1">
      <alignment horizontal="center" wrapText="1"/>
    </xf>
    <xf numFmtId="0" fontId="10" fillId="4" borderId="23" xfId="0" applyFont="1" applyFill="1" applyBorder="1" applyAlignment="1">
      <alignment wrapText="1"/>
    </xf>
    <xf numFmtId="165" fontId="7" fillId="4" borderId="5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/>
    </xf>
    <xf numFmtId="164" fontId="7" fillId="4" borderId="19" xfId="0" applyNumberFormat="1" applyFont="1" applyFill="1" applyBorder="1" applyAlignment="1">
      <alignment horizontal="center" vertical="center"/>
    </xf>
    <xf numFmtId="164" fontId="7" fillId="4" borderId="20" xfId="0" applyNumberFormat="1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164" fontId="9" fillId="9" borderId="19" xfId="0" applyNumberFormat="1" applyFont="1" applyFill="1" applyBorder="1" applyAlignment="1">
      <alignment horizontal="center" vertical="center"/>
    </xf>
    <xf numFmtId="164" fontId="20" fillId="10" borderId="20" xfId="0" applyNumberFormat="1" applyFont="1" applyFill="1" applyBorder="1" applyAlignment="1">
      <alignment horizontal="center" vertical="center"/>
    </xf>
    <xf numFmtId="0" fontId="21" fillId="11" borderId="13" xfId="0" applyFont="1" applyFill="1" applyBorder="1"/>
    <xf numFmtId="0" fontId="21" fillId="11" borderId="14" xfId="0" applyFont="1" applyFill="1" applyBorder="1"/>
    <xf numFmtId="0" fontId="6" fillId="11" borderId="12" xfId="0" applyFont="1" applyFill="1" applyBorder="1"/>
    <xf numFmtId="0" fontId="17" fillId="4" borderId="20" xfId="0" applyFont="1" applyFill="1" applyBorder="1" applyAlignment="1">
      <alignment horizontal="center"/>
    </xf>
    <xf numFmtId="164" fontId="12" fillId="4" borderId="19" xfId="0" applyNumberFormat="1" applyFont="1" applyFill="1" applyBorder="1" applyAlignment="1">
      <alignment horizontal="center" vertical="center"/>
    </xf>
    <xf numFmtId="164" fontId="12" fillId="4" borderId="20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/>
    </xf>
    <xf numFmtId="0" fontId="15" fillId="8" borderId="30" xfId="0" applyFont="1" applyFill="1" applyBorder="1" applyAlignment="1">
      <alignment horizontal="center"/>
    </xf>
    <xf numFmtId="164" fontId="15" fillId="9" borderId="19" xfId="0" applyNumberFormat="1" applyFont="1" applyFill="1" applyBorder="1" applyAlignment="1">
      <alignment horizontal="center" vertical="center"/>
    </xf>
    <xf numFmtId="0" fontId="6" fillId="11" borderId="31" xfId="0" applyFont="1" applyFill="1" applyBorder="1"/>
    <xf numFmtId="0" fontId="6" fillId="11" borderId="32" xfId="0" applyFont="1" applyFill="1" applyBorder="1"/>
    <xf numFmtId="0" fontId="6" fillId="11" borderId="24" xfId="0" applyFont="1" applyFill="1" applyBorder="1"/>
    <xf numFmtId="0" fontId="6" fillId="11" borderId="25" xfId="0" applyFont="1" applyFill="1" applyBorder="1"/>
    <xf numFmtId="164" fontId="20" fillId="12" borderId="30" xfId="0" applyNumberFormat="1" applyFont="1" applyFill="1" applyBorder="1" applyAlignment="1">
      <alignment horizontal="center" vertical="center"/>
    </xf>
    <xf numFmtId="0" fontId="21" fillId="11" borderId="33" xfId="0" applyFont="1" applyFill="1" applyBorder="1"/>
    <xf numFmtId="9" fontId="21" fillId="11" borderId="26" xfId="0" applyNumberFormat="1" applyFont="1" applyFill="1" applyBorder="1"/>
    <xf numFmtId="0" fontId="18" fillId="2" borderId="1" xfId="0" applyFont="1" applyFill="1" applyBorder="1"/>
    <xf numFmtId="0" fontId="18" fillId="2" borderId="15" xfId="0" applyFont="1" applyFill="1" applyBorder="1"/>
    <xf numFmtId="0" fontId="1" fillId="13" borderId="1" xfId="0" applyFont="1" applyFill="1" applyBorder="1"/>
    <xf numFmtId="0" fontId="18" fillId="13" borderId="1" xfId="0" applyFont="1" applyFill="1" applyBorder="1"/>
    <xf numFmtId="164" fontId="7" fillId="2" borderId="8" xfId="0" applyNumberFormat="1" applyFont="1" applyFill="1" applyBorder="1" applyAlignment="1">
      <alignment horizontal="center" vertical="center"/>
    </xf>
    <xf numFmtId="0" fontId="8" fillId="4" borderId="9" xfId="0" applyFont="1" applyFill="1" applyBorder="1"/>
    <xf numFmtId="0" fontId="8" fillId="4" borderId="10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4" fillId="4" borderId="9" xfId="0" applyFont="1" applyFill="1" applyBorder="1"/>
    <xf numFmtId="0" fontId="4" fillId="4" borderId="10" xfId="0" applyFont="1" applyFill="1" applyBorder="1"/>
    <xf numFmtId="164" fontId="6" fillId="11" borderId="8" xfId="0" applyNumberFormat="1" applyFont="1" applyFill="1" applyBorder="1" applyAlignment="1">
      <alignment horizontal="center" vertical="center"/>
    </xf>
    <xf numFmtId="0" fontId="4" fillId="10" borderId="9" xfId="0" applyFont="1" applyFill="1" applyBorder="1"/>
    <xf numFmtId="0" fontId="4" fillId="10" borderId="10" xfId="0" applyFont="1" applyFill="1" applyBorder="1"/>
    <xf numFmtId="0" fontId="7" fillId="2" borderId="8" xfId="0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 vertical="center"/>
    </xf>
    <xf numFmtId="0" fontId="8" fillId="4" borderId="29" xfId="0" applyFont="1" applyFill="1" applyBorder="1"/>
    <xf numFmtId="165" fontId="9" fillId="5" borderId="8" xfId="0" applyNumberFormat="1" applyFont="1" applyFill="1" applyBorder="1" applyAlignment="1">
      <alignment horizontal="right"/>
    </xf>
    <xf numFmtId="165" fontId="9" fillId="7" borderId="27" xfId="0" applyNumberFormat="1" applyFont="1" applyFill="1" applyBorder="1"/>
    <xf numFmtId="0" fontId="8" fillId="4" borderId="28" xfId="0" applyFont="1" applyFill="1" applyBorder="1"/>
    <xf numFmtId="165" fontId="9" fillId="8" borderId="8" xfId="0" applyNumberFormat="1" applyFont="1" applyFill="1" applyBorder="1"/>
    <xf numFmtId="165" fontId="9" fillId="9" borderId="8" xfId="0" applyNumberFormat="1" applyFont="1" applyFill="1" applyBorder="1"/>
    <xf numFmtId="0" fontId="9" fillId="6" borderId="8" xfId="0" applyFont="1" applyFill="1" applyBorder="1" applyAlignment="1">
      <alignment horizontal="center" vertical="center"/>
    </xf>
    <xf numFmtId="165" fontId="11" fillId="4" borderId="8" xfId="0" applyNumberFormat="1" applyFont="1" applyFill="1" applyBorder="1"/>
    <xf numFmtId="165" fontId="7" fillId="4" borderId="8" xfId="0" applyNumberFormat="1" applyFont="1" applyFill="1" applyBorder="1"/>
    <xf numFmtId="0" fontId="7" fillId="4" borderId="8" xfId="0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18" fillId="2" borderId="8" xfId="0" applyFont="1" applyFill="1" applyBorder="1" applyAlignment="1">
      <alignment horizontal="center"/>
    </xf>
    <xf numFmtId="0" fontId="19" fillId="0" borderId="9" xfId="0" applyFont="1" applyBorder="1"/>
    <xf numFmtId="0" fontId="19" fillId="0" borderId="10" xfId="0" applyFont="1" applyBorder="1"/>
    <xf numFmtId="0" fontId="9" fillId="6" borderId="16" xfId="0" applyFont="1" applyFill="1" applyBorder="1" applyAlignment="1">
      <alignment horizontal="center" vertical="center"/>
    </xf>
    <xf numFmtId="0" fontId="8" fillId="4" borderId="17" xfId="0" applyFont="1" applyFill="1" applyBorder="1"/>
    <xf numFmtId="0" fontId="8" fillId="4" borderId="18" xfId="0" applyFont="1" applyFill="1" applyBorder="1"/>
    <xf numFmtId="164" fontId="12" fillId="2" borderId="8" xfId="0" applyNumberFormat="1" applyFont="1" applyFill="1" applyBorder="1" applyAlignment="1">
      <alignment horizontal="center" vertical="center"/>
    </xf>
    <xf numFmtId="0" fontId="13" fillId="4" borderId="9" xfId="0" applyFont="1" applyFill="1" applyBorder="1"/>
    <xf numFmtId="0" fontId="13" fillId="4" borderId="10" xfId="0" applyFont="1" applyFill="1" applyBorder="1"/>
    <xf numFmtId="0" fontId="5" fillId="6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 vertical="center"/>
    </xf>
    <xf numFmtId="0" fontId="13" fillId="4" borderId="7" xfId="0" applyFont="1" applyFill="1" applyBorder="1"/>
    <xf numFmtId="165" fontId="15" fillId="5" borderId="8" xfId="0" applyNumberFormat="1" applyFont="1" applyFill="1" applyBorder="1" applyAlignment="1">
      <alignment horizontal="right"/>
    </xf>
    <xf numFmtId="165" fontId="15" fillId="7" borderId="27" xfId="0" applyNumberFormat="1" applyFont="1" applyFill="1" applyBorder="1"/>
    <xf numFmtId="0" fontId="13" fillId="4" borderId="28" xfId="0" applyFont="1" applyFill="1" applyBorder="1"/>
    <xf numFmtId="0" fontId="13" fillId="4" borderId="29" xfId="0" applyFont="1" applyFill="1" applyBorder="1"/>
    <xf numFmtId="165" fontId="15" fillId="8" borderId="8" xfId="0" applyNumberFormat="1" applyFont="1" applyFill="1" applyBorder="1"/>
    <xf numFmtId="165" fontId="15" fillId="9" borderId="8" xfId="0" applyNumberFormat="1" applyFont="1" applyFill="1" applyBorder="1"/>
    <xf numFmtId="0" fontId="14" fillId="6" borderId="8" xfId="0" applyFont="1" applyFill="1" applyBorder="1" applyAlignment="1">
      <alignment horizontal="center" vertical="center"/>
    </xf>
    <xf numFmtId="165" fontId="17" fillId="4" borderId="8" xfId="0" applyNumberFormat="1" applyFont="1" applyFill="1" applyBorder="1"/>
    <xf numFmtId="165" fontId="12" fillId="4" borderId="8" xfId="0" applyNumberFormat="1" applyFont="1" applyFill="1" applyBorder="1"/>
    <xf numFmtId="165" fontId="12" fillId="2" borderId="8" xfId="0" applyNumberFormat="1" applyFont="1" applyFill="1" applyBorder="1" applyAlignment="1">
      <alignment horizontal="center" vertical="center"/>
    </xf>
    <xf numFmtId="0" fontId="19" fillId="4" borderId="9" xfId="0" applyFont="1" applyFill="1" applyBorder="1"/>
    <xf numFmtId="0" fontId="19" fillId="4" borderId="10" xfId="0" applyFont="1" applyFill="1" applyBorder="1"/>
    <xf numFmtId="0" fontId="14" fillId="6" borderId="16" xfId="0" applyFont="1" applyFill="1" applyBorder="1" applyAlignment="1">
      <alignment horizontal="center" vertical="center"/>
    </xf>
    <xf numFmtId="0" fontId="13" fillId="4" borderId="17" xfId="0" applyFont="1" applyFill="1" applyBorder="1"/>
    <xf numFmtId="0" fontId="13" fillId="4" borderId="18" xfId="0" applyFont="1" applyFill="1" applyBorder="1"/>
    <xf numFmtId="0" fontId="13" fillId="4" borderId="34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zoomScale="85" zoomScaleNormal="85" workbookViewId="0">
      <selection activeCell="H13" sqref="H13"/>
    </sheetView>
  </sheetViews>
  <sheetFormatPr defaultColWidth="14.42578125" defaultRowHeight="15" customHeight="1" x14ac:dyDescent="0.25"/>
  <cols>
    <col min="1" max="1" width="8.85546875" customWidth="1"/>
    <col min="2" max="2" width="24.7109375" customWidth="1"/>
    <col min="3" max="3" width="13.7109375" customWidth="1"/>
    <col min="4" max="4" width="11.7109375" customWidth="1"/>
    <col min="5" max="5" width="16.28515625" customWidth="1"/>
    <col min="6" max="6" width="15.5703125" customWidth="1"/>
    <col min="7" max="26" width="8.710937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79" t="s">
        <v>0</v>
      </c>
      <c r="C2" s="80"/>
      <c r="D2" s="80"/>
      <c r="E2" s="80"/>
      <c r="F2" s="81"/>
      <c r="G2" s="1"/>
      <c r="H2" s="55" t="s">
        <v>36</v>
      </c>
      <c r="I2" s="55"/>
      <c r="J2" s="5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82"/>
      <c r="C3" s="83"/>
      <c r="D3" s="83"/>
      <c r="E3" s="83"/>
      <c r="F3" s="84"/>
      <c r="G3" s="1"/>
      <c r="H3" s="1" t="s">
        <v>37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7"/>
      <c r="C4" s="7"/>
      <c r="D4" s="7"/>
      <c r="E4" s="7"/>
      <c r="F4" s="7"/>
      <c r="G4" s="1"/>
      <c r="H4" s="1" t="s">
        <v>39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"/>
      <c r="B5" s="85" t="s">
        <v>1</v>
      </c>
      <c r="C5" s="86"/>
      <c r="D5" s="86"/>
      <c r="E5" s="86"/>
      <c r="F5" s="87"/>
      <c r="G5" s="1"/>
      <c r="H5" s="1" t="s">
        <v>38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6" customHeight="1" x14ac:dyDescent="0.25">
      <c r="A6" s="2"/>
      <c r="B6" s="38" t="s">
        <v>35</v>
      </c>
      <c r="C6" s="36"/>
      <c r="D6" s="36"/>
      <c r="E6" s="36"/>
      <c r="F6" s="37">
        <v>30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88" t="s">
        <v>2</v>
      </c>
      <c r="C7" s="89"/>
      <c r="D7" s="89"/>
      <c r="E7" s="89"/>
      <c r="F7" s="90"/>
      <c r="G7" s="1"/>
      <c r="H7" s="56" t="s">
        <v>51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23" t="s">
        <v>3</v>
      </c>
      <c r="C8" s="77" t="s">
        <v>4</v>
      </c>
      <c r="D8" s="58"/>
      <c r="E8" s="77" t="s">
        <v>5</v>
      </c>
      <c r="F8" s="59"/>
      <c r="G8" s="1"/>
      <c r="H8" s="53" t="s">
        <v>52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6" customHeight="1" x14ac:dyDescent="0.25">
      <c r="A9" s="1"/>
      <c r="B9" s="35">
        <v>1500</v>
      </c>
      <c r="C9" s="24">
        <v>0.31769999999999998</v>
      </c>
      <c r="D9" s="25" t="s">
        <v>6</v>
      </c>
      <c r="E9" s="24">
        <v>0.3619</v>
      </c>
      <c r="F9" s="26" t="s">
        <v>7</v>
      </c>
      <c r="G9" s="1"/>
      <c r="H9" s="53" t="s">
        <v>42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20"/>
      <c r="C10" s="21">
        <f>B9+B9*C9</f>
        <v>1976.55</v>
      </c>
      <c r="D10" s="8"/>
      <c r="E10" s="21">
        <f>B9-B9*E9</f>
        <v>957.15</v>
      </c>
      <c r="F10" s="9"/>
      <c r="G10" s="1"/>
      <c r="H10" s="53" t="s">
        <v>45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7"/>
      <c r="C11" s="7"/>
      <c r="D11" s="7"/>
      <c r="E11" s="7"/>
      <c r="F11" s="7"/>
      <c r="G11" s="1"/>
      <c r="H11" s="53" t="s">
        <v>46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74" t="s">
        <v>8</v>
      </c>
      <c r="C12" s="58"/>
      <c r="D12" s="58"/>
      <c r="E12" s="58"/>
      <c r="F12" s="59"/>
      <c r="G12" s="1"/>
      <c r="H12" s="53" t="s">
        <v>41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23" t="s">
        <v>9</v>
      </c>
      <c r="C13" s="77" t="s">
        <v>4</v>
      </c>
      <c r="D13" s="59"/>
      <c r="E13" s="77" t="s">
        <v>10</v>
      </c>
      <c r="F13" s="59"/>
      <c r="G13" s="1"/>
      <c r="H13" s="53" t="s">
        <v>53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27">
        <f>B9</f>
        <v>1500</v>
      </c>
      <c r="C14" s="78">
        <f>B14</f>
        <v>1500</v>
      </c>
      <c r="D14" s="59"/>
      <c r="E14" s="78">
        <f>B14</f>
        <v>1500</v>
      </c>
      <c r="F14" s="5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7"/>
      <c r="C15" s="7"/>
      <c r="D15" s="7"/>
      <c r="E15" s="7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74" t="s">
        <v>11</v>
      </c>
      <c r="C16" s="58"/>
      <c r="D16" s="58"/>
      <c r="E16" s="58"/>
      <c r="F16" s="5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28" t="s">
        <v>12</v>
      </c>
      <c r="C17" s="75">
        <v>0</v>
      </c>
      <c r="D17" s="58"/>
      <c r="E17" s="58"/>
      <c r="F17" s="5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hidden="1" customHeight="1" x14ac:dyDescent="0.25">
      <c r="A18" s="1"/>
      <c r="B18" s="29" t="s">
        <v>13</v>
      </c>
      <c r="C18" s="76">
        <f>C17/F6</f>
        <v>0</v>
      </c>
      <c r="D18" s="58"/>
      <c r="E18" s="58"/>
      <c r="F18" s="5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30" t="s">
        <v>14</v>
      </c>
      <c r="C19" s="76">
        <f>B9*F6*5/100</f>
        <v>2250</v>
      </c>
      <c r="D19" s="58"/>
      <c r="E19" s="58"/>
      <c r="F19" s="5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hidden="1" customHeight="1" x14ac:dyDescent="0.25">
      <c r="A20" s="1"/>
      <c r="B20" s="30" t="s">
        <v>15</v>
      </c>
      <c r="C20" s="76">
        <f>C19/F6</f>
        <v>75</v>
      </c>
      <c r="D20" s="58"/>
      <c r="E20" s="58"/>
      <c r="F20" s="5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31" t="s">
        <v>16</v>
      </c>
      <c r="C21" s="69">
        <f>C17+C19</f>
        <v>2250</v>
      </c>
      <c r="D21" s="58"/>
      <c r="E21" s="58"/>
      <c r="F21" s="5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hidden="1" customHeight="1" x14ac:dyDescent="0.25">
      <c r="A22" s="1"/>
      <c r="B22" s="32" t="s">
        <v>17</v>
      </c>
      <c r="C22" s="70">
        <f>C20+C18</f>
        <v>75</v>
      </c>
      <c r="D22" s="71"/>
      <c r="E22" s="71"/>
      <c r="F22" s="6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hidden="1" customHeight="1" x14ac:dyDescent="0.25">
      <c r="A23" s="1"/>
      <c r="B23" s="33" t="s">
        <v>18</v>
      </c>
      <c r="C23" s="72">
        <v>0</v>
      </c>
      <c r="D23" s="58"/>
      <c r="E23" s="58"/>
      <c r="F23" s="5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hidden="1" customHeight="1" x14ac:dyDescent="0.25">
      <c r="A24" s="1"/>
      <c r="B24" s="34" t="s">
        <v>19</v>
      </c>
      <c r="C24" s="73">
        <f>C23/F6</f>
        <v>0</v>
      </c>
      <c r="D24" s="58"/>
      <c r="E24" s="58"/>
      <c r="F24" s="5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7"/>
      <c r="C25" s="7"/>
      <c r="D25" s="7"/>
      <c r="E25" s="7"/>
      <c r="F25" s="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74" t="s">
        <v>20</v>
      </c>
      <c r="C26" s="58"/>
      <c r="D26" s="58"/>
      <c r="E26" s="58"/>
      <c r="F26" s="5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66" t="s">
        <v>40</v>
      </c>
      <c r="C27" s="59"/>
      <c r="D27" s="66" t="s">
        <v>21</v>
      </c>
      <c r="E27" s="58"/>
      <c r="F27" s="5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57">
        <f>C10-B9-C22-C24</f>
        <v>401.54999999999995</v>
      </c>
      <c r="C28" s="59"/>
      <c r="D28" s="57">
        <f>B14-E10</f>
        <v>542.85</v>
      </c>
      <c r="E28" s="58"/>
      <c r="F28" s="5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66" t="s">
        <v>44</v>
      </c>
      <c r="C29" s="59"/>
      <c r="D29" s="66" t="s">
        <v>22</v>
      </c>
      <c r="E29" s="58"/>
      <c r="F29" s="5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67">
        <f>+B28*F6</f>
        <v>12046.499999999998</v>
      </c>
      <c r="C30" s="68"/>
      <c r="D30" s="57">
        <f>+D28*F6</f>
        <v>16285.5</v>
      </c>
      <c r="E30" s="58"/>
      <c r="F30" s="5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7"/>
      <c r="C31" s="7"/>
      <c r="D31" s="7"/>
      <c r="E31" s="7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9" customHeight="1" x14ac:dyDescent="0.25">
      <c r="A32" s="1"/>
      <c r="B32" s="60" t="s">
        <v>23</v>
      </c>
      <c r="C32" s="61"/>
      <c r="D32" s="61"/>
      <c r="E32" s="61"/>
      <c r="F32" s="6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6" customHeight="1" x14ac:dyDescent="0.25">
      <c r="A33" s="1"/>
      <c r="B33" s="63">
        <f>+B30+D30</f>
        <v>28332</v>
      </c>
      <c r="C33" s="64"/>
      <c r="D33" s="64"/>
      <c r="E33" s="64"/>
      <c r="F33" s="6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6"/>
      <c r="C34" s="16"/>
      <c r="D34" s="16"/>
      <c r="E34" s="16"/>
      <c r="F34" s="1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 x14ac:dyDescent="0.25">
      <c r="H1000" s="1"/>
    </row>
    <row r="1001" spans="1:26" ht="15" customHeight="1" x14ac:dyDescent="0.25">
      <c r="H1001" s="1"/>
    </row>
  </sheetData>
  <mergeCells count="30">
    <mergeCell ref="B2:F3"/>
    <mergeCell ref="B5:F5"/>
    <mergeCell ref="B7:F7"/>
    <mergeCell ref="C8:D8"/>
    <mergeCell ref="E8:F8"/>
    <mergeCell ref="B12:F12"/>
    <mergeCell ref="C13:D13"/>
    <mergeCell ref="E13:F13"/>
    <mergeCell ref="C14:D14"/>
    <mergeCell ref="E14:F14"/>
    <mergeCell ref="B16:F16"/>
    <mergeCell ref="C17:F17"/>
    <mergeCell ref="C18:F18"/>
    <mergeCell ref="C19:F19"/>
    <mergeCell ref="C20:F20"/>
    <mergeCell ref="C21:F21"/>
    <mergeCell ref="C22:F22"/>
    <mergeCell ref="C23:F23"/>
    <mergeCell ref="C24:F24"/>
    <mergeCell ref="B26:F26"/>
    <mergeCell ref="D30:F30"/>
    <mergeCell ref="B32:F32"/>
    <mergeCell ref="B33:F33"/>
    <mergeCell ref="B27:C27"/>
    <mergeCell ref="D27:F27"/>
    <mergeCell ref="B28:C28"/>
    <mergeCell ref="D28:F28"/>
    <mergeCell ref="B29:C29"/>
    <mergeCell ref="D29:F29"/>
    <mergeCell ref="B30:C3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abSelected="1" zoomScale="85" zoomScaleNormal="85" workbookViewId="0">
      <selection activeCell="G27" sqref="G27"/>
    </sheetView>
  </sheetViews>
  <sheetFormatPr defaultColWidth="14.42578125" defaultRowHeight="15" customHeight="1" x14ac:dyDescent="0.25"/>
  <cols>
    <col min="1" max="1" width="8.85546875" customWidth="1"/>
    <col min="2" max="2" width="24.85546875" customWidth="1"/>
    <col min="3" max="3" width="13.7109375" customWidth="1"/>
    <col min="4" max="4" width="9.85546875" customWidth="1"/>
    <col min="5" max="5" width="18.140625" customWidth="1"/>
    <col min="6" max="6" width="12.42578125" customWidth="1"/>
    <col min="7" max="26" width="8.710937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79" t="s">
        <v>0</v>
      </c>
      <c r="C2" s="80"/>
      <c r="D2" s="80"/>
      <c r="E2" s="80"/>
      <c r="F2" s="81"/>
      <c r="G2" s="1"/>
      <c r="H2" s="55" t="s">
        <v>36</v>
      </c>
      <c r="I2" s="55"/>
      <c r="J2" s="5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82"/>
      <c r="C3" s="83"/>
      <c r="D3" s="83"/>
      <c r="E3" s="83"/>
      <c r="F3" s="84"/>
      <c r="G3" s="1"/>
      <c r="H3" s="1" t="s">
        <v>37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0"/>
      <c r="C4" s="10"/>
      <c r="D4" s="10"/>
      <c r="E4" s="10"/>
      <c r="F4" s="10"/>
      <c r="G4" s="1"/>
      <c r="H4" s="3" t="s">
        <v>49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"/>
      <c r="B5" s="85" t="s">
        <v>24</v>
      </c>
      <c r="C5" s="108"/>
      <c r="D5" s="108"/>
      <c r="E5" s="108"/>
      <c r="F5" s="109"/>
      <c r="G5" s="1"/>
      <c r="H5" s="1" t="s">
        <v>50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2"/>
      <c r="B6" s="46" t="s">
        <v>25</v>
      </c>
      <c r="C6" s="47"/>
      <c r="D6" s="47"/>
      <c r="E6" s="47"/>
      <c r="F6" s="51">
        <v>30</v>
      </c>
      <c r="G6" s="3"/>
      <c r="H6" s="1" t="s">
        <v>38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2"/>
      <c r="B7" s="48" t="s">
        <v>26</v>
      </c>
      <c r="C7" s="49"/>
      <c r="D7" s="49"/>
      <c r="E7" s="49"/>
      <c r="F7" s="52">
        <v>0.1</v>
      </c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10" t="s">
        <v>27</v>
      </c>
      <c r="C8" s="111"/>
      <c r="D8" s="111"/>
      <c r="E8" s="111"/>
      <c r="F8" s="112"/>
      <c r="G8" s="1"/>
      <c r="H8" s="55" t="s">
        <v>51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7" t="s">
        <v>28</v>
      </c>
      <c r="C9" s="95" t="s">
        <v>4</v>
      </c>
      <c r="D9" s="113"/>
      <c r="E9" s="95" t="s">
        <v>5</v>
      </c>
      <c r="F9" s="93"/>
      <c r="G9" s="1"/>
      <c r="H9" s="53" t="s">
        <v>52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9" customHeight="1" x14ac:dyDescent="0.25">
      <c r="A10" s="1"/>
      <c r="B10" s="50">
        <v>1000</v>
      </c>
      <c r="C10" s="11">
        <v>0.31769999999999998</v>
      </c>
      <c r="D10" s="12" t="s">
        <v>6</v>
      </c>
      <c r="E10" s="11">
        <v>0.1449</v>
      </c>
      <c r="F10" s="13" t="s">
        <v>7</v>
      </c>
      <c r="G10" s="1"/>
      <c r="H10" s="53" t="s">
        <v>42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9"/>
      <c r="C11" s="22">
        <f>B10+B10*C10</f>
        <v>1317.7</v>
      </c>
      <c r="D11" s="14"/>
      <c r="E11" s="22">
        <f>B10-B10*E10</f>
        <v>855.1</v>
      </c>
      <c r="F11" s="15"/>
      <c r="G11" s="1"/>
      <c r="H11" s="54" t="s">
        <v>47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0"/>
      <c r="C12" s="10"/>
      <c r="D12" s="10"/>
      <c r="E12" s="10"/>
      <c r="F12" s="10"/>
      <c r="G12" s="1"/>
      <c r="H12" s="53" t="s">
        <v>48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04" t="s">
        <v>29</v>
      </c>
      <c r="C13" s="92"/>
      <c r="D13" s="92"/>
      <c r="E13" s="92"/>
      <c r="F13" s="93"/>
      <c r="G13" s="1"/>
      <c r="H13" s="53" t="s">
        <v>43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7" t="s">
        <v>30</v>
      </c>
      <c r="C14" s="95" t="s">
        <v>4</v>
      </c>
      <c r="D14" s="93"/>
      <c r="E14" s="95" t="s">
        <v>31</v>
      </c>
      <c r="F14" s="93"/>
      <c r="G14" s="1"/>
      <c r="H14" s="53" t="s">
        <v>53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8">
        <f>B10+B10*F7</f>
        <v>1100</v>
      </c>
      <c r="C15" s="107">
        <f>B15</f>
        <v>1100</v>
      </c>
      <c r="D15" s="93"/>
      <c r="E15" s="107">
        <f>B15</f>
        <v>1100</v>
      </c>
      <c r="F15" s="9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0"/>
      <c r="C16" s="10"/>
      <c r="D16" s="10"/>
      <c r="E16" s="10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04" t="s">
        <v>11</v>
      </c>
      <c r="C17" s="92"/>
      <c r="D17" s="92"/>
      <c r="E17" s="92"/>
      <c r="F17" s="9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39" t="s">
        <v>32</v>
      </c>
      <c r="C18" s="105">
        <v>0</v>
      </c>
      <c r="D18" s="92"/>
      <c r="E18" s="92"/>
      <c r="F18" s="9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hidden="1" customHeight="1" x14ac:dyDescent="0.25">
      <c r="A19" s="1"/>
      <c r="B19" s="40" t="s">
        <v>13</v>
      </c>
      <c r="C19" s="106">
        <f>C18/F6</f>
        <v>0</v>
      </c>
      <c r="D19" s="92"/>
      <c r="E19" s="92"/>
      <c r="F19" s="9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41" t="s">
        <v>14</v>
      </c>
      <c r="C20" s="106">
        <f>B15*F6*5/100</f>
        <v>1650</v>
      </c>
      <c r="D20" s="92"/>
      <c r="E20" s="92"/>
      <c r="F20" s="9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hidden="1" customHeight="1" x14ac:dyDescent="0.25">
      <c r="A21" s="1"/>
      <c r="B21" s="41" t="s">
        <v>15</v>
      </c>
      <c r="C21" s="106">
        <f>C20/F6</f>
        <v>55</v>
      </c>
      <c r="D21" s="92"/>
      <c r="E21" s="92"/>
      <c r="F21" s="9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42" t="s">
        <v>16</v>
      </c>
      <c r="C22" s="98">
        <f>C18+C20</f>
        <v>1650</v>
      </c>
      <c r="D22" s="92"/>
      <c r="E22" s="92"/>
      <c r="F22" s="9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hidden="1" customHeight="1" x14ac:dyDescent="0.25">
      <c r="A23" s="1"/>
      <c r="B23" s="43" t="s">
        <v>17</v>
      </c>
      <c r="C23" s="99">
        <f>C21+C19</f>
        <v>55</v>
      </c>
      <c r="D23" s="100"/>
      <c r="E23" s="100"/>
      <c r="F23" s="10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hidden="1" customHeight="1" x14ac:dyDescent="0.25">
      <c r="A24" s="1"/>
      <c r="B24" s="44" t="s">
        <v>18</v>
      </c>
      <c r="C24" s="102">
        <v>0</v>
      </c>
      <c r="D24" s="92"/>
      <c r="E24" s="92"/>
      <c r="F24" s="9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hidden="1" customHeight="1" x14ac:dyDescent="0.25">
      <c r="A25" s="1"/>
      <c r="B25" s="45" t="s">
        <v>19</v>
      </c>
      <c r="C25" s="103">
        <f>C24/F6</f>
        <v>0</v>
      </c>
      <c r="D25" s="92"/>
      <c r="E25" s="92"/>
      <c r="F25" s="9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0"/>
      <c r="C26" s="10"/>
      <c r="D26" s="10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04" t="s">
        <v>20</v>
      </c>
      <c r="C27" s="92"/>
      <c r="D27" s="92"/>
      <c r="E27" s="92"/>
      <c r="F27" s="9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"/>
      <c r="B28" s="95" t="s">
        <v>40</v>
      </c>
      <c r="C28" s="93"/>
      <c r="D28" s="95" t="s">
        <v>33</v>
      </c>
      <c r="E28" s="92"/>
      <c r="F28" s="93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96">
        <f>C11-B15-C19-C21-C25</f>
        <v>162.70000000000005</v>
      </c>
      <c r="C29" s="97"/>
      <c r="D29" s="91">
        <f>B15-E11</f>
        <v>244.89999999999998</v>
      </c>
      <c r="E29" s="92"/>
      <c r="F29" s="9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"/>
      <c r="B30" s="95" t="s">
        <v>44</v>
      </c>
      <c r="C30" s="93"/>
      <c r="D30" s="95" t="s">
        <v>34</v>
      </c>
      <c r="E30" s="92"/>
      <c r="F30" s="93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96">
        <f>B29*F6</f>
        <v>4881.0000000000018</v>
      </c>
      <c r="C31" s="97"/>
      <c r="D31" s="91">
        <f>D29*F6</f>
        <v>7346.9999999999991</v>
      </c>
      <c r="E31" s="92"/>
      <c r="F31" s="9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0"/>
      <c r="C32" s="10"/>
      <c r="D32" s="10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94" t="s">
        <v>23</v>
      </c>
      <c r="C33" s="61"/>
      <c r="D33" s="61"/>
      <c r="E33" s="61"/>
      <c r="F33" s="6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6" customHeight="1" x14ac:dyDescent="0.25">
      <c r="A34" s="1"/>
      <c r="B34" s="63">
        <f>B31+D31</f>
        <v>12228</v>
      </c>
      <c r="C34" s="64"/>
      <c r="D34" s="64"/>
      <c r="E34" s="64"/>
      <c r="F34" s="6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4"/>
      <c r="C35" s="5"/>
      <c r="D35" s="5"/>
      <c r="E35" s="5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4"/>
      <c r="C36" s="5"/>
      <c r="D36" s="5"/>
      <c r="E36" s="5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 x14ac:dyDescent="0.25">
      <c r="H1000" s="1"/>
    </row>
    <row r="1001" spans="1:26" ht="15" customHeight="1" x14ac:dyDescent="0.25">
      <c r="H1001" s="1"/>
    </row>
    <row r="1002" spans="1:26" ht="15" customHeight="1" x14ac:dyDescent="0.25">
      <c r="H1002" s="1"/>
    </row>
  </sheetData>
  <mergeCells count="30">
    <mergeCell ref="B2:F3"/>
    <mergeCell ref="B5:F5"/>
    <mergeCell ref="B8:F8"/>
    <mergeCell ref="C9:D9"/>
    <mergeCell ref="E9:F9"/>
    <mergeCell ref="B13:F13"/>
    <mergeCell ref="C14:D14"/>
    <mergeCell ref="E14:F14"/>
    <mergeCell ref="C15:D15"/>
    <mergeCell ref="E15:F15"/>
    <mergeCell ref="B17:F17"/>
    <mergeCell ref="C18:F18"/>
    <mergeCell ref="C19:F19"/>
    <mergeCell ref="C20:F20"/>
    <mergeCell ref="C21:F21"/>
    <mergeCell ref="C22:F22"/>
    <mergeCell ref="C23:F23"/>
    <mergeCell ref="C24:F24"/>
    <mergeCell ref="C25:F25"/>
    <mergeCell ref="B27:F27"/>
    <mergeCell ref="D31:F31"/>
    <mergeCell ref="B33:F33"/>
    <mergeCell ref="B34:F34"/>
    <mergeCell ref="B28:C28"/>
    <mergeCell ref="D28:F28"/>
    <mergeCell ref="B29:C29"/>
    <mergeCell ref="D29:F29"/>
    <mergeCell ref="B30:C30"/>
    <mergeCell ref="D30:F30"/>
    <mergeCell ref="B31:C3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Regolamento Aziendale</vt:lpstr>
      <vt:lpstr>Contratto Collettivo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Piscaglia</dc:creator>
  <cp:lastModifiedBy>Chiara Quintavalle</cp:lastModifiedBy>
  <dcterms:created xsi:type="dcterms:W3CDTF">2019-08-30T10:03:09Z</dcterms:created>
  <dcterms:modified xsi:type="dcterms:W3CDTF">2023-04-14T14:29:59Z</dcterms:modified>
</cp:coreProperties>
</file>